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PC\OneDrive\Documents\Great Casterton\Accounts\2024\"/>
    </mc:Choice>
  </mc:AlternateContent>
  <xr:revisionPtr revIDLastSave="0" documentId="13_ncr:1_{7CF809C5-8B02-4D67-B187-C0CAEB7D7E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ariances" sheetId="1" r:id="rId1"/>
  </sheets>
  <definedNames>
    <definedName name="_xlnm.Print_Area" localSheetId="0">Variances!$A$1:$O$33</definedName>
  </definedNames>
  <calcPr calcId="181029"/>
</workbook>
</file>

<file path=xl/calcChain.xml><?xml version="1.0" encoding="utf-8"?>
<calcChain xmlns="http://schemas.openxmlformats.org/spreadsheetml/2006/main">
  <c r="H29" i="1" l="1"/>
  <c r="L29" i="1" s="1"/>
  <c r="H27" i="1"/>
  <c r="L27" i="1" s="1"/>
  <c r="N27" i="1" s="1"/>
  <c r="H25" i="1"/>
  <c r="K25" i="1" s="1"/>
  <c r="H20" i="1"/>
  <c r="K20" i="1" s="1"/>
  <c r="H18" i="1"/>
  <c r="L18" i="1" s="1"/>
  <c r="H16" i="1"/>
  <c r="L16" i="1" s="1"/>
  <c r="H14" i="1"/>
  <c r="L14" i="1" s="1"/>
  <c r="H12" i="1"/>
  <c r="L12" i="1" s="1"/>
  <c r="M29" i="1"/>
  <c r="M27" i="1"/>
  <c r="G29" i="1"/>
  <c r="G27" i="1"/>
  <c r="G25" i="1"/>
  <c r="M25" i="1" s="1"/>
  <c r="G20" i="1"/>
  <c r="M20" i="1" s="1"/>
  <c r="G18" i="1"/>
  <c r="M18" i="1" s="1"/>
  <c r="G16" i="1"/>
  <c r="M16" i="1" s="1"/>
  <c r="G14" i="1"/>
  <c r="M14" i="1" s="1"/>
  <c r="G12" i="1"/>
  <c r="M12" i="1" s="1"/>
  <c r="J12" i="1"/>
  <c r="I12" i="1"/>
  <c r="J29" i="1"/>
  <c r="I29" i="1"/>
  <c r="J27" i="1"/>
  <c r="I27" i="1"/>
  <c r="J25" i="1"/>
  <c r="I25" i="1"/>
  <c r="J20" i="1"/>
  <c r="I20" i="1"/>
  <c r="J18" i="1"/>
  <c r="I18" i="1"/>
  <c r="J16" i="1"/>
  <c r="I16" i="1"/>
  <c r="J14" i="1"/>
  <c r="I14" i="1"/>
  <c r="F23" i="1"/>
  <c r="N10" i="1" s="1"/>
  <c r="K27" i="1"/>
  <c r="K16" i="1" l="1"/>
  <c r="N29" i="1"/>
  <c r="N12" i="1"/>
  <c r="K29" i="1"/>
  <c r="L25" i="1"/>
  <c r="N18" i="1"/>
  <c r="K18" i="1"/>
  <c r="N16" i="1"/>
  <c r="K14" i="1"/>
  <c r="K12" i="1"/>
  <c r="J23" i="1"/>
  <c r="G23" i="1"/>
  <c r="M23" i="1" s="1"/>
  <c r="H23" i="1"/>
  <c r="I23" i="1"/>
  <c r="L20" i="1"/>
  <c r="L23" i="1" l="1"/>
  <c r="K23" i="1"/>
</calcChain>
</file>

<file path=xl/sharedStrings.xml><?xml version="1.0" encoding="utf-8"?>
<sst xmlns="http://schemas.openxmlformats.org/spreadsheetml/2006/main" count="31" uniqueCount="28">
  <si>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</si>
  <si>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</si>
  <si>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</si>
  <si>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</si>
  <si>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</si>
  <si>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</si>
  <si>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</si>
  <si>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</si>
  <si>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</si>
  <si>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</si>
  <si>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</si>
  <si>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</si>
  <si>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</si>
  <si>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</si>
  <si>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</si>
  <si>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</si>
  <si>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</si>
  <si>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</si>
  <si>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</si>
  <si>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</si>
  <si>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</si>
  <si>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</si>
  <si>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2023/24 – pro forma </t>
  </si>
  <si>
    <t>£1,967 CIL Payments, £925 VAT refund (2023-£226) £620 Grass Cutting Allowance</t>
  </si>
  <si>
    <t>2023 Jubilee costs £2,436, Grant to PCC re heating replacement £3,000, Waste Bins £600, Defibrillator batteries &amp; cabinet £710</t>
  </si>
  <si>
    <t>2024 Jubilee costs £2,436, Grant to PCC re heating replacement £3,000, Waste Bins £600, Defibrillator batteries &amp; cabinet £710</t>
  </si>
  <si>
    <t>See 7 above</t>
  </si>
  <si>
    <t>Decrease in bal c/fwd, less inreases in 3 &amp; 5 above, plus increase in  6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</si>
</sst>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6" fillId="4" borderId="2" xfId="0" applyFont="1" applyFill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topLeftCell="A16" workbookViewId="0">
      <selection activeCell="C21" sqref="C21"/>
    </sheetView>
  </sheetViews>
  <sheetFormatPr defaultColWidth="9.140625"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</row>
    <row r="2" spans="1:15" ht="15.75" x14ac:dyDescent="0.2">
      <c r="A2" s="23" t="s">
        <v>12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15</v>
      </c>
    </row>
    <row r="4" spans="1:15" ht="79.5" customHeight="1" x14ac:dyDescent="0.2">
      <c r="A4" s="24" t="s">
        <v>21</v>
      </c>
      <c r="B4" s="25"/>
      <c r="C4" s="25"/>
      <c r="D4" s="25"/>
      <c r="E4" s="25"/>
      <c r="F4" s="25"/>
      <c r="G4" s="25"/>
      <c r="H4" s="25"/>
    </row>
    <row r="5" spans="1:15" x14ac:dyDescent="0.2">
      <c r="A5" s="1" t="s">
        <v>18</v>
      </c>
    </row>
    <row r="6" spans="1:15" ht="15" x14ac:dyDescent="0.25">
      <c r="A6" s="17"/>
      <c r="D6" s="3"/>
      <c r="F6" s="3"/>
      <c r="O6" s="16"/>
    </row>
    <row r="7" spans="1:15" ht="30" x14ac:dyDescent="0.25">
      <c r="D7" s="18">
        <v>2024</v>
      </c>
      <c r="E7" s="16"/>
      <c r="F7" s="18">
        <v>2023</v>
      </c>
      <c r="G7" s="18" t="s">
        <v>0</v>
      </c>
      <c r="H7" s="18" t="s">
        <v>0</v>
      </c>
      <c r="I7" s="18"/>
      <c r="J7" s="18"/>
      <c r="K7" s="18"/>
      <c r="L7" s="29" t="s">
        <v>11</v>
      </c>
      <c r="M7" s="30"/>
      <c r="N7" s="20" t="s">
        <v>17</v>
      </c>
      <c r="O7" s="19" t="s">
        <v>16</v>
      </c>
    </row>
    <row r="8" spans="1:15" ht="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19</v>
      </c>
      <c r="M8" s="18" t="s">
        <v>20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28" t="s">
        <v>2</v>
      </c>
      <c r="B10" s="28"/>
      <c r="C10" s="28"/>
      <c r="D10" s="7">
        <v>12935</v>
      </c>
      <c r="F10" s="7">
        <v>20783</v>
      </c>
      <c r="G10" s="4"/>
      <c r="N10" s="9" t="str">
        <f>IF(D10=F23,"Explanation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5" thickBot="1" x14ac:dyDescent="0.25">
      <c r="D11" s="4"/>
      <c r="F11" s="4"/>
      <c r="O11" s="11"/>
    </row>
    <row r="12" spans="1:15" ht="15" thickBot="1" x14ac:dyDescent="0.25">
      <c r="A12" s="31" t="s">
        <v>13</v>
      </c>
      <c r="B12" s="32"/>
      <c r="C12" s="33"/>
      <c r="D12" s="7">
        <v>6215</v>
      </c>
      <c r="F12" s="7">
        <v>5650</v>
      </c>
      <c r="G12" s="4">
        <f>D12-F12</f>
        <v>565</v>
      </c>
      <c r="H12" s="5">
        <f>IF((D12&gt;F12),(D12-F12)/F12,IF(D12&lt;F12,-(D12-F12)/F12,IF(D12=F12,0)))</f>
        <v>0.1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29.25" thickBot="1" x14ac:dyDescent="0.25">
      <c r="A14" s="26" t="s">
        <v>3</v>
      </c>
      <c r="B14" s="26"/>
      <c r="C14" s="26"/>
      <c r="D14" s="7">
        <v>4186</v>
      </c>
      <c r="F14" s="7">
        <v>974</v>
      </c>
      <c r="G14" s="4">
        <f>D14-F14</f>
        <v>3212</v>
      </c>
      <c r="H14" s="5">
        <f>IF((D14&gt;F14),(D14-F14)/F14,IF(D14&lt;F14,-(D14-F14)/F14,IF(D14=F14,0)))</f>
        <v>3.2977412731006162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">
        <v>23</v>
      </c>
      <c r="O14" s="12"/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15" thickBot="1" x14ac:dyDescent="0.25">
      <c r="A16" s="26" t="s">
        <v>4</v>
      </c>
      <c r="B16" s="26"/>
      <c r="C16" s="26"/>
      <c r="D16" s="7">
        <v>2957</v>
      </c>
      <c r="F16" s="7">
        <v>2608</v>
      </c>
      <c r="G16" s="4">
        <f>D16-F16</f>
        <v>349</v>
      </c>
      <c r="H16" s="5">
        <f>IF((D16&gt;F16),(D16-F16)/F16,IF(D16&lt;F16,-(D16-F16)/F16,IF(D16=F16,0)))</f>
        <v>0.13381901840490798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15" customHeight="1" thickBot="1" x14ac:dyDescent="0.25">
      <c r="A20" s="26" t="s">
        <v>14</v>
      </c>
      <c r="B20" s="26"/>
      <c r="C20" s="26"/>
      <c r="D20" s="7">
        <v>4184</v>
      </c>
      <c r="F20" s="7">
        <v>11864</v>
      </c>
      <c r="G20" s="4">
        <f>D20-F20</f>
        <v>-7680</v>
      </c>
      <c r="H20" s="5">
        <f>IF((D20&gt;F20),(D20-F20)/F20,IF(D20&lt;F20,-(D20-F20)/F20,IF(D20=F20,0)))</f>
        <v>0.64733648010788947</v>
      </c>
      <c r="I20" s="2">
        <f>IF(D20-F20&lt;500,0,IF(D20-F20&gt;500,1,IF(D20-F20=500,1)))</f>
        <v>0</v>
      </c>
      <c r="J20" s="2">
        <f>IF(F20-D20&lt;500,0,IF(F20-D20&gt;500,1,IF(F20-D20=500,1)))</f>
        <v>1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">
        <v>24</v>
      </c>
      <c r="O20" s="12"/>
    </row>
    <row r="21" spans="1:23" ht="42.75" x14ac:dyDescent="0.2">
      <c r="D21" s="4"/>
      <c r="F21" s="4"/>
      <c r="G21" s="4"/>
      <c r="H21" s="5"/>
      <c r="K21" s="3"/>
      <c r="L21" s="3"/>
      <c r="M21" s="3"/>
      <c r="N21" s="9" t="s">
        <v>25</v>
      </c>
      <c r="O21" s="11"/>
    </row>
    <row r="22" spans="1:23" ht="15" thickBot="1" x14ac:dyDescent="0.25">
      <c r="D22" s="4"/>
      <c r="F22" s="4"/>
      <c r="G22" s="4"/>
      <c r="H22" s="5"/>
      <c r="K22" s="3"/>
      <c r="L22" s="3"/>
      <c r="M22" s="3"/>
      <c r="N22" s="34"/>
      <c r="O22" s="11"/>
    </row>
    <row r="23" spans="1:23" ht="29.25" thickBot="1" x14ac:dyDescent="0.25">
      <c r="A23" s="6" t="s">
        <v>5</v>
      </c>
      <c r="D23" s="21">
        <v>16329</v>
      </c>
      <c r="F23" s="21">
        <f>F10+F12+F14-F16-F18-F20</f>
        <v>12935</v>
      </c>
      <c r="G23" s="4">
        <f>D23-F23</f>
        <v>3394</v>
      </c>
      <c r="H23" s="5">
        <f>IF((D23&gt;F23),(D23-F23)/F23,IF(D23&lt;F23,-(D23-F23)/F23,IF(D23=F23,0)))</f>
        <v>0.26238886741399303</v>
      </c>
      <c r="I23" s="2">
        <f>IF(D23-F23&lt;500,0,IF(D23-F23&gt;500,1,IF(D23-F23=500,1)))</f>
        <v>1</v>
      </c>
      <c r="J23" s="2">
        <f>IF(F23-D23&lt;500,0,IF(F23-D23&gt;500,1,IF(F23-D23=500,1)))</f>
        <v>0</v>
      </c>
      <c r="K23" s="3">
        <f>IF(H23&lt;0.15,0,IF(H23&gt;0.15,1,IF(H23=0.15,1)))</f>
        <v>1</v>
      </c>
      <c r="L23" s="3" t="str">
        <f>IF(H23&lt;15%, "NO","YES")</f>
        <v>YES</v>
      </c>
      <c r="M23" s="3" t="str">
        <f>IF(ABS(G23)&lt;100000, "NO","YES")</f>
        <v>NO</v>
      </c>
      <c r="N23" s="9" t="s">
        <v>27</v>
      </c>
      <c r="O23" s="12"/>
    </row>
    <row r="24" spans="1:23" ht="15" thickBot="1" x14ac:dyDescent="0.25">
      <c r="D24" s="4"/>
      <c r="F24" s="4"/>
      <c r="G24" s="4"/>
      <c r="H24" s="5"/>
      <c r="K24" s="3"/>
      <c r="L24" s="3"/>
      <c r="M24" s="3"/>
      <c r="O24" s="11"/>
    </row>
    <row r="25" spans="1:23" ht="15" thickBot="1" x14ac:dyDescent="0.25">
      <c r="A25" s="26" t="s">
        <v>9</v>
      </c>
      <c r="B25" s="26"/>
      <c r="C25" s="26"/>
      <c r="D25" s="7">
        <v>16329</v>
      </c>
      <c r="F25" s="7">
        <v>12935</v>
      </c>
      <c r="G25" s="4">
        <f>D25-F25</f>
        <v>3394</v>
      </c>
      <c r="H25" s="5">
        <f>IF((D25&gt;F25),(D25-F25)/F25,IF(D25&lt;F25,-(D25-F25)/F25,IF(D25=F25,0)))</f>
        <v>0.26238886741399303</v>
      </c>
      <c r="I25" s="2">
        <f>IF(D25-F25&lt;500,0,IF(D25-F25&gt;500,1,IF(D25-F25=500,1)))</f>
        <v>1</v>
      </c>
      <c r="J25" s="2">
        <f>IF(F25-D25&lt;500,0,IF(F25-D25&gt;500,1,IF(F25-D25=500,1)))</f>
        <v>0</v>
      </c>
      <c r="K25" s="3">
        <f>IF(H25&lt;0.15,0,IF(H25&gt;0.15,1,IF(H25=0.15,1)))</f>
        <v>1</v>
      </c>
      <c r="L25" s="3" t="str">
        <f>IF(H25&lt;15%, "NO","YES")</f>
        <v>YES</v>
      </c>
      <c r="M25" s="3" t="str">
        <f>IF(ABS(G25)&lt;100000, "NO","YES")</f>
        <v>NO</v>
      </c>
      <c r="N25" s="9" t="s">
        <v>26</v>
      </c>
      <c r="O25" s="12"/>
    </row>
    <row r="26" spans="1:23" ht="15" thickBot="1" x14ac:dyDescent="0.25">
      <c r="D26" s="4"/>
      <c r="F26" s="4"/>
      <c r="G26" s="4"/>
      <c r="H26" s="5"/>
      <c r="K26" s="3"/>
      <c r="L26" s="3"/>
      <c r="M26" s="3"/>
      <c r="O26" s="11"/>
    </row>
    <row r="27" spans="1:23" ht="15" thickBot="1" x14ac:dyDescent="0.25">
      <c r="A27" s="26" t="s">
        <v>8</v>
      </c>
      <c r="B27" s="26"/>
      <c r="C27" s="26"/>
      <c r="D27" s="7">
        <v>15978</v>
      </c>
      <c r="F27" s="7">
        <v>15978</v>
      </c>
      <c r="G27" s="4">
        <f>D27-F27</f>
        <v>0</v>
      </c>
      <c r="H27" s="5">
        <f>IF((D27&gt;F27),(D27-F27)/F27,IF(D27&lt;F27,-(D27-F27)/F27,IF(D27=F27,0)))</f>
        <v>0</v>
      </c>
      <c r="I27" s="2">
        <f>IF(D27-F27&lt;500,0,IF(D27-F27&gt;500,1,IF(D27-F27=500,1)))</f>
        <v>0</v>
      </c>
      <c r="J27" s="2">
        <f>IF(F27-D27&lt;500,0,IF(F27-D27&gt;500,1,IF(F27-D27=500,1)))</f>
        <v>0</v>
      </c>
      <c r="K27" s="3">
        <f>IF(H27&lt;0.15,0,IF(H27&gt;0.15,1,IF(H27=0.15,1)))</f>
        <v>0</v>
      </c>
      <c r="L27" s="3" t="str">
        <f>IF(H27&lt;15%, "NO","YES")</f>
        <v>NO</v>
      </c>
      <c r="M27" s="3" t="str">
        <f>IF(ABS(G27)&lt;100000, "NO","YES")</f>
        <v>NO</v>
      </c>
      <c r="N27" s="9" t="str">
        <f>IF((L27="YES")*AND(I27+J27&lt;1),"Explanation not required, difference less than £500"," ")</f>
        <v xml:space="preserve"> </v>
      </c>
      <c r="O27" s="12"/>
    </row>
    <row r="28" spans="1:23" ht="15" thickBot="1" x14ac:dyDescent="0.25">
      <c r="D28" s="4"/>
      <c r="F28" s="4"/>
      <c r="G28" s="4"/>
      <c r="H28" s="5"/>
      <c r="K28" s="3"/>
      <c r="L28" s="3"/>
      <c r="M28" s="3"/>
      <c r="O28" s="11"/>
    </row>
    <row r="29" spans="1:23" ht="15" thickBot="1" x14ac:dyDescent="0.25">
      <c r="A29" s="26" t="s">
        <v>6</v>
      </c>
      <c r="B29" s="26"/>
      <c r="C29" s="26"/>
      <c r="D29" s="7">
        <v>0</v>
      </c>
      <c r="F29" s="7">
        <v>0</v>
      </c>
      <c r="G29" s="4">
        <f>D29-F29</f>
        <v>0</v>
      </c>
      <c r="H29" s="5">
        <f>IF((D29&gt;F29),(D29-F29)/F29,IF(D29&lt;F29,-(D29-F29)/F29,IF(D29=F29,0)))</f>
        <v>0</v>
      </c>
      <c r="I29" s="2">
        <f>IF(D29-F29&lt;500,0,IF(D29-F29&gt;500,1,IF(D29-F29=500,1)))</f>
        <v>0</v>
      </c>
      <c r="J29" s="2">
        <f>IF(F29-D29&lt;500,0,IF(F29-D29&gt;500,1,IF(F29-D29=500,1)))</f>
        <v>0</v>
      </c>
      <c r="K29" s="3">
        <f>IF(H29&lt;0.15,0,IF(H29&gt;0.15,1,IF(H29=0.15,1)))</f>
        <v>0</v>
      </c>
      <c r="L29" s="3" t="str">
        <f>IF(H29&lt;15%, "NO","YES")</f>
        <v>NO</v>
      </c>
      <c r="M29" s="3" t="str">
        <f>IF(ABS(G29)&lt;100000, "NO","YES")</f>
        <v>NO</v>
      </c>
      <c r="N29" s="9" t="str">
        <f>IF((L29="YES")*AND(I29+J29&lt;1),"Explanation not required, difference less than £500"," ")</f>
        <v xml:space="preserve"> </v>
      </c>
      <c r="O29" s="12"/>
    </row>
    <row r="30" spans="1:23" x14ac:dyDescent="0.2">
      <c r="H30" s="5"/>
      <c r="K30" s="3"/>
      <c r="L30" s="3"/>
      <c r="M30" s="3"/>
      <c r="O30" s="11"/>
    </row>
    <row r="31" spans="1:23" ht="15" x14ac:dyDescent="0.25">
      <c r="C31" s="10"/>
    </row>
    <row r="32" spans="1:23" ht="15" customHeight="1" x14ac:dyDescent="0.2">
      <c r="P32" s="15"/>
      <c r="Q32" s="15"/>
      <c r="R32" s="15"/>
      <c r="S32" s="15"/>
      <c r="T32" s="15"/>
      <c r="U32" s="15"/>
      <c r="V32" s="15"/>
      <c r="W32" s="15"/>
    </row>
    <row r="33" spans="3:23" ht="18" x14ac:dyDescent="0.25">
      <c r="C33" s="22"/>
      <c r="O33" s="15"/>
      <c r="P33" s="15"/>
      <c r="Q33" s="15"/>
      <c r="R33" s="15"/>
      <c r="S33" s="15"/>
      <c r="T33" s="15"/>
      <c r="U33" s="15"/>
      <c r="V33" s="15"/>
      <c r="W33" s="15"/>
    </row>
    <row r="35" spans="3:23" ht="18" x14ac:dyDescent="0.25">
      <c r="C35" s="22"/>
    </row>
  </sheetData>
  <mergeCells count="12">
    <mergeCell ref="L7:M7"/>
    <mergeCell ref="A27:C27"/>
    <mergeCell ref="A29:C29"/>
    <mergeCell ref="A10:C10"/>
    <mergeCell ref="A12:C12"/>
    <mergeCell ref="A14:C14"/>
    <mergeCell ref="A16:C16"/>
    <mergeCell ref="A4:H4"/>
    <mergeCell ref="A18:C18"/>
    <mergeCell ref="A20:C20"/>
    <mergeCell ref="A1:K1"/>
    <mergeCell ref="A25:C25"/>
  </mergeCells>
  <phoneticPr fontId="15" type="noConversion"/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dcpatience@hotmail.co.uk</cp:lastModifiedBy>
  <dcterms:created xsi:type="dcterms:W3CDTF">2012-07-11T10:01:28Z</dcterms:created>
  <dcterms:modified xsi:type="dcterms:W3CDTF">2024-04-04T17:31:35Z</dcterms:modified>
</cp:coreProperties>
</file>